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330" activeTab="0"/>
  </bookViews>
  <sheets>
    <sheet name="Калькулятор госпошлины" sheetId="1" r:id="rId1"/>
    <sheet name="Пояснение 333.19" sheetId="2" r:id="rId2"/>
    <sheet name="Льготы 333.36" sheetId="3" r:id="rId3"/>
    <sheet name="Пояснение 333.21" sheetId="4" r:id="rId4"/>
    <sheet name="Льготы 333.37" sheetId="5" r:id="rId5"/>
  </sheets>
  <definedNames/>
  <calcPr fullCalcOnLoad="1"/>
</workbook>
</file>

<file path=xl/sharedStrings.xml><?xml version="1.0" encoding="utf-8"?>
<sst xmlns="http://schemas.openxmlformats.org/spreadsheetml/2006/main" count="143" uniqueCount="113">
  <si>
    <t>Госпошлина в суд. Калькулятор госпошлины 2014 год</t>
  </si>
  <si>
    <t>Суды общей юрисдикции, мировые суды</t>
  </si>
  <si>
    <t>(для гражданских исков)</t>
  </si>
  <si>
    <t>Цена иска:</t>
  </si>
  <si>
    <t>Госпошлина:</t>
  </si>
  <si>
    <t xml:space="preserve"> руб.</t>
  </si>
  <si>
    <t>Льготы</t>
  </si>
  <si>
    <t>Пояснение</t>
  </si>
  <si>
    <t>(сумма - 200 000)*1% + 5 200</t>
  </si>
  <si>
    <t>(сумма - 100 000)*2% + 3 200</t>
  </si>
  <si>
    <t>(сумма - 20 000)*3% + 800</t>
  </si>
  <si>
    <t>(сумма - 1 000 000)*0,5% + 13 200</t>
  </si>
  <si>
    <t>не более</t>
  </si>
  <si>
    <t>не менее</t>
  </si>
  <si>
    <t>Статья 333.36. Льготы при обращении в суды общей юрисдикции, а также к мировым судьям</t>
  </si>
  <si>
    <t>1. От уплаты государственной пошлины по делам, рассматриваемым в судах общей юрисдикции, а также мировыми судьями, освобождаются:</t>
  </si>
  <si>
    <t>1) истцы - по искам о взыскании заработной платы (денежного содержания) и иным требованиям, вытекающим из трудовых правоотношений, а также по искам о взыскании пособий;</t>
  </si>
  <si>
    <t>2) истцы - по искам о взыскании алиментов;</t>
  </si>
  <si>
    <t>3) истцы - по искам о возмещении вреда, причиненного увечьем или иным повреждением здоровья, а также смертью кормильца;</t>
  </si>
  <si>
    <t>4) истцы - по искам о возмещении имущественного и (или) морального вреда, причиненного преступлением;</t>
  </si>
  <si>
    <t>5) организации и физические лица - за выдачу им документов в связи с уголовными делами и делами о взыскании алиментов;</t>
  </si>
  <si>
    <t>6) стороны - при подаче апелляционных, кассационных жалоб по искам о расторжении брака;</t>
  </si>
  <si>
    <t>7) организации и физические лица - при подаче в суд:</t>
  </si>
  <si>
    <t>заявлений об отсрочке (рассрочке) исполнения решений, об изменении способа или порядка исполнения решений, о повороте исполнения решения, восстановлении пропущенных сроков, пересмотре решения, определения или постановления суда по вновь открывшимся обстоятельствам, о пересмотре заочного решения судом, вынесшим это решение;</t>
  </si>
  <si>
    <t>жалоб на действия (бездействие) судебного пристава-исполнителя, а также жалоб на постановления по делам об административных правонарушениях, вынесенных уполномоченными на то органами; </t>
  </si>
  <si>
    <t>частных жалоб на определения суда, в том числе об обеспечении иска или о замене одного вида обеспечения другим, о прекращении или приостановлении дела, об отказе в сложении или уменьшении размера штрафа, наложенного судом;</t>
  </si>
  <si>
    <t>8) физические лица - при подаче кассационных жалоб по уголовным делам, в которых оспаривается правильность взыскания имущественного вреда, причиненного преступлением;</t>
  </si>
  <si>
    <t>9) прокуроры - по заявлениям в защиту прав, свобод и законных интересов граждан, неопределенного круга лиц или интересов Российской Федерации, субъектов Российской Федерации и муниципальных образований;</t>
  </si>
  <si>
    <t>10) истцы - по искам о возмещении имущественного и (или) морального вреда, причиненного в результате уголовного преследования, в том числе по вопросам восстановления прав и свобод;</t>
  </si>
  <si>
    <t>11) реабилитированные лица и лица, признанные пострадавшими от политических репрессий, - при обращении по вопросам, возникающим в связи с применением законодательства о реабилитации жертв политических репрессий, за исключением споров между этими лицами и их наследниками;</t>
  </si>
  <si>
    <t>12) вынужденные переселенцы и беженцы - при подаче жалоб на отказ в регистрации ходатайства о признании их вынужденными переселенцами или беженцами;</t>
  </si>
  <si>
    <t>13) уполномоченный федеральный орган исполнительной власти по контролю (надзору) в области защиты прав потребителей (его территориальные органы), а также иные федеральные органы исполнительной власти, осуществляющие функции по контролю и надзору в области защиты прав потребителей и безопасности товаров (работ, услуг) (их территориальные органы), органы местного самоуправления, общественные объединения потребителей (их ассоциации, союзы) - по искам, предъявляемым в интересах потребителя, группы потребителей, неопределенного круга потребителей;</t>
  </si>
  <si>
    <t>14) физические лица - при подаче в суд заявлений об усыновлении и (или) удочерении ребенка;</t>
  </si>
  <si>
    <t>15) истцы - при рассмотрении дел о защите прав и законных интересов ребенка;</t>
  </si>
  <si>
    <t>16) Уполномоченный по правам человека в Российской Федерации - при подаче ходатайства о проверке вступившего в законную силу решения, приговора, определения или постановления суда либо постановления судьи;</t>
  </si>
  <si>
    <t>17) истцы - по искам неимущественного характера, связанным с защитой прав и законных интересов инвалидов;</t>
  </si>
  <si>
    <t>18) заявители - по делам о принудительной госпитализации гражданина в психиатрический стационар и (или) принудительном психиатрическом освидетельствовании;</t>
  </si>
  <si>
    <t>19) государственные органы, органы местного самоуправления, выступающие по делам, рассматриваемым в судах общей юрисдикции, а также мировыми судьями, в качестве истцов или ответчиков; </t>
  </si>
  <si>
    <t>20) физические лица, отбывающие наказание в виде лишения свободы, - при подаче заявления о повторной выдаче копий решений, приговоров, судебных приказов, определений суда, постановлений президиума суда надзорной инстанции, копий других документов из дела, выдаваемых судом, а также при подаче заявления о выдаче дубликатов исполнительных документов. </t>
  </si>
  <si>
    <t>2. От уплаты государственной пошлины по делам, рассматриваемым в судах общей юрисдикции, а также мировыми судьями, с учетом положений пункта 3 настоящей статьи освобождаются:</t>
  </si>
  <si>
    <t>1) общественные организации инвалидов, выступающие в качестве истцов и ответчиков;</t>
  </si>
  <si>
    <t>2) истцы - инвалиды I и II группы;</t>
  </si>
  <si>
    <t>3) ветераны Великой Отечественной войны, ветераны боевых действий, ветераны военной службы, обращающиеся за защитой своих прав, установленных законодательством о ветеранах;</t>
  </si>
  <si>
    <t>4) истцы - по искам, связанным с нарушением прав потребителей;</t>
  </si>
  <si>
    <t>5) истцы - пенсионеры, получающие пенсии, назначаемые в порядке, установленном пенсионным законодательством Российской Федерации, - по искам имущественного характера к Пенсионному фонду Российской Федерации, негосударственным пенсионным фондам либо к федеральным органам исполнительной власти, осуществляющим пенсионное обеспечение лиц, проходивших военную службу.</t>
  </si>
  <si>
    <t>3. При подаче в суды общей юрисдикции, а также мировым судьям исковых заявлений имущественного характера и (или) исковых заявлений, содержащих одновременно требования имущественного и неимущественного характера, плательщики, указанные в пункте 2 настоящей статьи, освобождаются от уплаты государственной пошлины в случае, если цена иска не превышает 1 000 000 рублей. В случае, если цена иска превышает 1 000 000 рублей, указанные плательщики уплачивают государственную пошлину в сумме, исчисленной в соответствии с подпунктом 1 пункта 1статьи 333.19 настоящего Кодекса и уменьшенной на сумму государственной пошлины, подлежащей уплате при цене иска 1 000 000 рублей.</t>
  </si>
  <si>
    <t>Калькулятор государственной пошлины</t>
  </si>
  <si>
    <t>Статья 333.19. Размеры государственной пошлины по делам, рассматриваемым в судах общей юрисдикции, мировыми судьями</t>
  </si>
  <si>
    <t>Налоговый кодекс РФ</t>
  </si>
  <si>
    <t>1. По делам, рассматриваемым в судах общей юрисдикции, мировыми судьями, государственная пошлина уплачивается в следующих размерах:</t>
  </si>
  <si>
    <t>1) при подаче искового заявления имущественного характера, подлежащего оценке, при цене иска:</t>
  </si>
  <si>
    <t>до 20 000 рублей - 4 процента цены иска, но не менее 400 рублей;</t>
  </si>
  <si>
    <t>свыше 1 000 000 рублей - 13 200 рублей плюс 0,5 процента суммы, превышающей 1 000 000 рублей, но не более 60 000 рублей;</t>
  </si>
  <si>
    <r>
      <t>от </t>
    </r>
    <r>
      <rPr>
        <sz val="10"/>
        <color indexed="62"/>
        <rFont val="Calibri"/>
        <family val="2"/>
      </rPr>
      <t>100 001</t>
    </r>
    <r>
      <rPr>
        <sz val="10"/>
        <color indexed="8"/>
        <rFont val="Calibri"/>
        <family val="2"/>
      </rPr>
      <t> рубля до </t>
    </r>
    <r>
      <rPr>
        <sz val="10"/>
        <color indexed="62"/>
        <rFont val="Calibri"/>
        <family val="2"/>
      </rPr>
      <t>200 000</t>
    </r>
    <r>
      <rPr>
        <sz val="10"/>
        <color indexed="8"/>
        <rFont val="Calibri"/>
        <family val="2"/>
      </rPr>
      <t> рублей - 3 200 рублей плюс 2 процента суммы, превышающей 100 000 рублей;</t>
    </r>
  </si>
  <si>
    <r>
      <t>от </t>
    </r>
    <r>
      <rPr>
        <sz val="10"/>
        <color indexed="62"/>
        <rFont val="Calibri"/>
        <family val="2"/>
      </rPr>
      <t>200 001</t>
    </r>
    <r>
      <rPr>
        <sz val="10"/>
        <color indexed="8"/>
        <rFont val="Calibri"/>
        <family val="2"/>
      </rPr>
      <t> рубля до </t>
    </r>
    <r>
      <rPr>
        <sz val="10"/>
        <color indexed="62"/>
        <rFont val="Calibri"/>
        <family val="2"/>
      </rPr>
      <t>1 000 000</t>
    </r>
    <r>
      <rPr>
        <sz val="10"/>
        <color indexed="8"/>
        <rFont val="Calibri"/>
        <family val="2"/>
      </rPr>
      <t> рублей - 5 200 рублей плюс 1 процент суммы, превышающей 200 000 рублей;</t>
    </r>
  </si>
  <si>
    <r>
      <t>от </t>
    </r>
    <r>
      <rPr>
        <sz val="10"/>
        <color indexed="62"/>
        <rFont val="Calibri"/>
        <family val="2"/>
      </rPr>
      <t>20 001</t>
    </r>
    <r>
      <rPr>
        <sz val="10"/>
        <color indexed="8"/>
        <rFont val="Calibri"/>
        <family val="2"/>
      </rPr>
      <t> рубля до </t>
    </r>
    <r>
      <rPr>
        <sz val="10"/>
        <color indexed="62"/>
        <rFont val="Calibri"/>
        <family val="2"/>
      </rPr>
      <t>100 000</t>
    </r>
    <r>
      <rPr>
        <sz val="10"/>
        <color indexed="8"/>
        <rFont val="Calibri"/>
        <family val="2"/>
      </rPr>
      <t> рублей - 800 рублей плюс 3 процента суммы, превышающей 20 000 рублей;</t>
    </r>
  </si>
  <si>
    <t>2) при подаче заявления о вынесении судебного приказа - 50 процентов размера государственной пошлины, взимаемой при подаче искового заявления имущественного характера;</t>
  </si>
  <si>
    <t>3) при подаче искового заявления имущественного характера, не подлежащего оценке, а также искового заявления неимущественного характера:</t>
  </si>
  <si>
    <t>для физических лиц - 200 рублей;</t>
  </si>
  <si>
    <t>для организаций - 4 000 рублей;</t>
  </si>
  <si>
    <t>4) при подаче надзорной жалобы - в размере государственной пошлины, уплачиваемой при подаче искового заявления неимущественного характера;</t>
  </si>
  <si>
    <t>5) при подаче искового заявления о расторжении брака - 400 рублей;</t>
  </si>
  <si>
    <t>6) при подаче заявления об оспаривании (полностью или частично) нормативных правовых актов органов государственной власти, органов местного самоуправления или должностных лиц:</t>
  </si>
  <si>
    <t>для организаций - 3 000 рублей;</t>
  </si>
  <si>
    <t>7) при подаче заявления об оспаривании решения или действия (бездействия) органов государственной власти, органов местного самоуправления, должностных лиц, государственных или муниципальных служащих, нарушивших права и свободы граждан или организаций, - 200 рублей;</t>
  </si>
  <si>
    <t>8) при подаче заявления по делам особого производства - 200 рублей;</t>
  </si>
  <si>
    <t>9) при подаче апелляционной жалобы и (или) кассационной жалобы - 50 процентов размера государственной пошлины, подлежащей уплате при подаче искового заявления неимущественного характера;</t>
  </si>
  <si>
    <t>10) при подаче заявления о повторной выдаче копий решений, приговоров, судебных приказов, определений суда, постановлений президиума суда надзорной инстанции, копий других документов из дела, выдаваемых судом, а также при подаче заявления о выдаче дубликатов исполнительных документов - 4 рубля за одну страницу документа, но не менее 40 рублей; </t>
  </si>
  <si>
    <t>11) при подаче заявления о выдаче исполнительных листов на принудительное исполнение решений третейского суда - 1 500 рублей;</t>
  </si>
  <si>
    <t>12) при подаче заявления об обеспечении иска, рассматриваемого в третейском суде, - 200 рублей;</t>
  </si>
  <si>
    <t>13) при подаче заявления об отмене решения третейского суда - 1 500 рублей;</t>
  </si>
  <si>
    <t>14) при подаче заявления по делам о взыскании алиментов - 100 рублей. Если судом выносится решение о взыскании алиментов как на содержание детей, так и на содержание истца, размер государственной пошлины увеличивается в два раза;</t>
  </si>
  <si>
    <t>15) при подаче заявления о присуждении компенсации за нарушение права на судопроизводство в разумный срок или права на исполнение судебного акта в разумный срок:</t>
  </si>
  <si>
    <t>для организаций - 4 000 рублей. </t>
  </si>
  <si>
    <t>Арбитражные суды</t>
  </si>
  <si>
    <t>4000 + 3%*(сумма - 100 000)</t>
  </si>
  <si>
    <t>7000 + 2%*(сумма - 200 000)</t>
  </si>
  <si>
    <t>23 000 + 1%*(сумма - 1 000 000)</t>
  </si>
  <si>
    <t>33 000 + 0,5%*(сумма - 2 000 000)</t>
  </si>
  <si>
    <t>Статья 333.21. Размеры государственной пошлины по делам, рассматриваемым в арбитражных судах</t>
  </si>
  <si>
    <t>1. По делам, рассматриваемым в арбитражных судах, государственная пошлина уплачивается в следующих размерах:</t>
  </si>
  <si>
    <t>до 100 000 рублей - 4 процента цены иска, но не менее 2 000 рублей;</t>
  </si>
  <si>
    <t>2) при подаче искового заявления по спорам, возникающим при заключении, изменении или расторжении договоров, а также по спорам о признании сделок недействительными - 4 000 рублей;</t>
  </si>
  <si>
    <t>3) при подаче заявлений о признании нормативного правового акта недействующим, о признании ненормативного правового акта недействительным и о признании решений и действий (бездействия) государственных органов, органов местного самоуправления, иных органов, должностных лиц незаконными:</t>
  </si>
  <si>
    <t>для организаций - 2 000 рублей;</t>
  </si>
  <si>
    <t>4) при подаче иных исковых заявлений неимущественного характера, в том числе заявления о признании права, заявления о присуждении к исполнению обязанности в натуре, - 4 000 рублей;</t>
  </si>
  <si>
    <t>5) при подаче заявления о признании должника несостоятельным (банкротом) - 4 000 рублей;</t>
  </si>
  <si>
    <t>6) при подаче заявления об установлении фактов, имеющих юридическое значение, - 2 000 рублей;</t>
  </si>
  <si>
    <t>7) при подаче заявления о вступлении в дело третьих лиц, заявляющих самостоятельные требования относительно предмета спора:</t>
  </si>
  <si>
    <t>по спорам имущественного характера, если иск не подлежит оценке, а также по спорам неимущественного характера - в размере государственной пошлины, уплачиваемой при подаче искового заявления неимущественного характера;</t>
  </si>
  <si>
    <t>по спорам имущественного характера - в размере государственной пошлины, уплачиваемой исходя из оспариваемой третьим лицом суммы;</t>
  </si>
  <si>
    <t>8) при подаче заявления о выдаче исполнительных листов на принудительное исполнение решения третейского суда - 2 000 рублей;</t>
  </si>
  <si>
    <t>9) при подаче заявления об обеспечении иска - 2 000 рублей;</t>
  </si>
  <si>
    <t>10) при подаче заявления об отмене решения третейского суда - 2 000 рублей;</t>
  </si>
  <si>
    <t>11) при подаче заявления о признании и приведении в исполнение решения иностранного суда, иностранного арбитражного решения - 2 000 рублей;</t>
  </si>
  <si>
    <t>12) при подаче апелляционной жалобы и (или) кассационной, надзорной жалобы на решения и (или) постановления арбитражного суда, а также на определения суда о прекращении производства по делу, об оставлении искового заявления без рассмотрения, о выдаче исполнительных листов на принудительное исполнение решений третейского суда, об отказе в выдаче исполнительных листов - 50 процентов размера государственной пошлины, подлежащей уплате при подаче искового заявления неимущественного характера;</t>
  </si>
  <si>
    <t>13) при подаче заявления о повторной выдаче копий решений, определений, постановлений суда, копий других документов из дела, выдаваемых арбитражным судом, а также при подаче заявления о выдаче дубликата исполнительного листа (в том числе копий протоколов судебного заседания) - 4 рубля за одну страницу документа, но не менее 40 рублей;</t>
  </si>
  <si>
    <t>14) при подаче заявления о присуждении компенсации за нарушение права на судопроизводство в разумный срок или права на исполнение судебного акта в разумный срок:</t>
  </si>
  <si>
    <r>
      <t>от </t>
    </r>
    <r>
      <rPr>
        <sz val="10"/>
        <color indexed="62"/>
        <rFont val="Calibri"/>
        <family val="2"/>
      </rPr>
      <t>100 001</t>
    </r>
    <r>
      <rPr>
        <sz val="10"/>
        <color indexed="8"/>
        <rFont val="Calibri"/>
        <family val="2"/>
      </rPr>
      <t> рубля до </t>
    </r>
    <r>
      <rPr>
        <sz val="10"/>
        <color indexed="62"/>
        <rFont val="Calibri"/>
        <family val="2"/>
      </rPr>
      <t>200 000</t>
    </r>
    <r>
      <rPr>
        <sz val="10"/>
        <color indexed="8"/>
        <rFont val="Calibri"/>
        <family val="2"/>
      </rPr>
      <t> рублей - 4 000 рублей плюс 3 процента суммы, превышающей 100 000 рублей;</t>
    </r>
  </si>
  <si>
    <r>
      <t>от </t>
    </r>
    <r>
      <rPr>
        <sz val="10"/>
        <color indexed="62"/>
        <rFont val="Calibri"/>
        <family val="2"/>
      </rPr>
      <t>200 001</t>
    </r>
    <r>
      <rPr>
        <sz val="10"/>
        <color indexed="8"/>
        <rFont val="Calibri"/>
        <family val="2"/>
      </rPr>
      <t> рубля до </t>
    </r>
    <r>
      <rPr>
        <sz val="10"/>
        <color indexed="62"/>
        <rFont val="Calibri"/>
        <family val="2"/>
      </rPr>
      <t>1 000 000</t>
    </r>
    <r>
      <rPr>
        <sz val="10"/>
        <color indexed="8"/>
        <rFont val="Calibri"/>
        <family val="2"/>
      </rPr>
      <t> рублей - 7 000 рублей плюс 2 процента суммы, превышающей 200 000 рублей; </t>
    </r>
  </si>
  <si>
    <r>
      <t>от </t>
    </r>
    <r>
      <rPr>
        <sz val="10"/>
        <color indexed="62"/>
        <rFont val="Calibri"/>
        <family val="2"/>
      </rPr>
      <t>1 000 001</t>
    </r>
    <r>
      <rPr>
        <sz val="10"/>
        <color indexed="8"/>
        <rFont val="Calibri"/>
        <family val="2"/>
      </rPr>
      <t> рубля до </t>
    </r>
    <r>
      <rPr>
        <sz val="10"/>
        <color indexed="62"/>
        <rFont val="Calibri"/>
        <family val="2"/>
      </rPr>
      <t>2 000 000</t>
    </r>
    <r>
      <rPr>
        <sz val="10"/>
        <color indexed="8"/>
        <rFont val="Calibri"/>
        <family val="2"/>
      </rPr>
      <t> рублей - 23 000 рублей плюс 1 процент суммы, превышающей 1 000 000 рублей;</t>
    </r>
  </si>
  <si>
    <t>Статья 333.37. Льготы при обращении в арбитражные суды</t>
  </si>
  <si>
    <t>1. От уплаты государственной пошлины по делам, рассматриваемым в арбитражных судах, освобождаются:</t>
  </si>
  <si>
    <t>1) прокуроры и иные органы, обращающиеся в арбитражные суды в случаях, предусмотренных законом, в защиту государственных и (или) общественных интересов; </t>
  </si>
  <si>
    <t>1.1) государственные органы, органы местного самоуправления, выступающие по делам, рассматриваемым в арбитражных судах, в качестве истцов или ответчиков; </t>
  </si>
  <si>
    <t>2) истцы по искам, связанным с нарушением прав и законных интересов ребенка.</t>
  </si>
  <si>
    <t>2. От уплаты государственной пошлины по делам, рассматриваемым в арбитражных судах, с учетом положений пункта 3 настоящей статьи освобождаются:</t>
  </si>
  <si>
    <t>2) истцы - инвалиды I и II группы.</t>
  </si>
  <si>
    <t>3. При подаче в арбитражные суды исковых заявлений имущественного характера и (или) исковых заявлений, содержащих одновременно требования имущественного и неимущественного характера, плательщики, указанные в пункте 2 настоящей статьи, освобождаются от уплаты государственной пошлины в случае, если цена иска не превышает 1 000 000 рублей. В случае, если цена иска превышает 1 000 000 рублей, указанные плательщики уплачивают государственную пошлину в сумме, исчисленной в соответствии с подпунктом 1 пункта 1 статьи 333.21 настоящего Кодекса и уменьшенной на сумму государственной пошлины, подлежащей уплате при цене иска 1 000 000 рублей.</t>
  </si>
  <si>
    <t>www.artha34.ru</t>
  </si>
  <si>
    <t>8 (8442) 64-60-19</t>
  </si>
  <si>
    <t>vladimir@artha34.ru </t>
  </si>
  <si>
    <t>Подготовлено при участии: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</si>
</sst>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  <numFmt numFmtId="171" formatCode="_-* #,##0.0_р_._-;\-* #,##0.0_р_._-;_-* &quot;-&quot;??_р_._-;_-@_-"/>
    <numFmt numFmtId="172" formatCode="_-* #,##0_р_._-;\-* #,##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62"/>
      <name val="Calibri"/>
      <family val="2"/>
    </font>
    <font>
      <b/>
      <sz val="14"/>
      <color indexed="56"/>
      <name val="Calibri"/>
      <family val="2"/>
    </font>
    <font>
      <i/>
      <sz val="11"/>
      <color indexed="8"/>
      <name val="Calibri"/>
      <family val="2"/>
    </font>
    <font>
      <b/>
      <sz val="14"/>
      <color indexed="53"/>
      <name val="Calibri"/>
      <family val="2"/>
    </font>
    <font>
      <b/>
      <sz val="20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002060"/>
      <name val="Calibri"/>
      <family val="2"/>
    </font>
    <font>
      <i/>
      <sz val="11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20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  <font>
      <sz val="14"/>
      <color theme="1" tint="0.349990010261535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0" fillId="33" borderId="0" xfId="0" applyFill="1" applyAlignment="1">
      <alignment/>
    </xf>
    <xf numFmtId="0" fontId="52" fillId="34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53" fillId="34" borderId="0" xfId="0" applyFont="1" applyFill="1" applyAlignment="1">
      <alignment horizontal="left" vertical="top" wrapText="1"/>
    </xf>
    <xf numFmtId="0" fontId="54" fillId="34" borderId="0" xfId="0" applyFont="1" applyFill="1" applyAlignment="1">
      <alignment horizontal="left" vertical="top" wrapText="1"/>
    </xf>
    <xf numFmtId="0" fontId="51" fillId="34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55" fillId="34" borderId="0" xfId="0" applyFont="1" applyFill="1" applyAlignment="1">
      <alignment horizontal="left" vertical="top" wrapText="1"/>
    </xf>
    <xf numFmtId="0" fontId="56" fillId="34" borderId="0" xfId="0" applyFont="1" applyFill="1" applyAlignment="1">
      <alignment horizontal="left" vertical="top" wrapText="1"/>
    </xf>
    <xf numFmtId="0" fontId="37" fillId="34" borderId="0" xfId="42" applyFill="1" applyAlignment="1">
      <alignment horizontal="left" vertical="top" wrapText="1"/>
    </xf>
    <xf numFmtId="0" fontId="57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55" fillId="34" borderId="0" xfId="0" applyFont="1" applyFill="1" applyAlignment="1">
      <alignment horizontal="left" vertical="top"/>
    </xf>
    <xf numFmtId="0" fontId="58" fillId="34" borderId="0" xfId="0" applyFont="1" applyFill="1" applyAlignment="1">
      <alignment horizontal="left" vertical="top" wrapText="1"/>
    </xf>
    <xf numFmtId="43" fontId="59" fillId="34" borderId="10" xfId="60" applyFont="1" applyFill="1" applyBorder="1" applyAlignment="1">
      <alignment horizontal="right" vertical="center"/>
    </xf>
    <xf numFmtId="172" fontId="0" fillId="33" borderId="0" xfId="60" applyNumberFormat="1" applyFont="1" applyFill="1" applyAlignment="1">
      <alignment horizontal="left" vertical="top"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37" fillId="33" borderId="0" xfId="42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3" fontId="0" fillId="33" borderId="0" xfId="60" applyFont="1" applyFill="1" applyAlignment="1">
      <alignment horizontal="right"/>
    </xf>
    <xf numFmtId="9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top"/>
    </xf>
    <xf numFmtId="0" fontId="37" fillId="33" borderId="0" xfId="42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60" fillId="33" borderId="0" xfId="0" applyFont="1" applyFill="1" applyAlignment="1">
      <alignment horizontal="left" vertical="top"/>
    </xf>
    <xf numFmtId="0" fontId="37" fillId="33" borderId="0" xfId="42" applyFill="1" applyAlignment="1">
      <alignment horizontal="left" vertical="top"/>
    </xf>
    <xf numFmtId="0" fontId="0" fillId="33" borderId="0" xfId="0" applyFill="1" applyAlignment="1">
      <alignment vertical="top"/>
    </xf>
    <xf numFmtId="0" fontId="41" fillId="33" borderId="0" xfId="0" applyFont="1" applyFill="1" applyAlignment="1">
      <alignment horizontal="left" vertical="top"/>
    </xf>
    <xf numFmtId="43" fontId="61" fillId="34" borderId="10" xfId="60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/>
    </xf>
    <xf numFmtId="0" fontId="63" fillId="33" borderId="12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3" fillId="33" borderId="1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37</xdr:row>
      <xdr:rowOff>142875</xdr:rowOff>
    </xdr:from>
    <xdr:to>
      <xdr:col>10</xdr:col>
      <xdr:colOff>638175</xdr:colOff>
      <xdr:row>41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153025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ha34.ru/" TargetMode="External" /><Relationship Id="rId2" Type="http://schemas.openxmlformats.org/officeDocument/2006/relationships/hyperlink" Target="mailto:vladimir@artha34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tabSelected="1" zoomScale="115" zoomScaleNormal="115" zoomScalePageLayoutView="0" workbookViewId="0" topLeftCell="A1">
      <selection activeCell="E8" sqref="E8"/>
    </sheetView>
  </sheetViews>
  <sheetFormatPr defaultColWidth="9.140625" defaultRowHeight="15"/>
  <cols>
    <col min="1" max="1" width="9.8515625" style="2" customWidth="1"/>
    <col min="2" max="2" width="2.57421875" style="2" customWidth="1"/>
    <col min="3" max="3" width="9.140625" style="42" customWidth="1"/>
    <col min="4" max="4" width="9.140625" style="2" customWidth="1"/>
    <col min="5" max="5" width="21.7109375" style="2" bestFit="1" customWidth="1"/>
    <col min="6" max="6" width="9.28125" style="2" customWidth="1"/>
    <col min="7" max="7" width="3.28125" style="2" customWidth="1"/>
    <col min="8" max="8" width="3.421875" style="2" customWidth="1"/>
    <col min="9" max="9" width="13.28125" style="2" bestFit="1" customWidth="1"/>
    <col min="10" max="11" width="13.8515625" style="17" customWidth="1"/>
    <col min="12" max="12" width="30.7109375" style="18" bestFit="1" customWidth="1"/>
    <col min="13" max="13" width="9.7109375" style="2" bestFit="1" customWidth="1"/>
    <col min="14" max="16384" width="9.140625" style="2" customWidth="1"/>
  </cols>
  <sheetData>
    <row r="2" ht="26.25">
      <c r="C2" s="41" t="s">
        <v>0</v>
      </c>
    </row>
    <row r="3" ht="22.5" customHeight="1" thickBot="1"/>
    <row r="4" spans="2:7" ht="6" customHeight="1" thickTop="1">
      <c r="B4" s="19"/>
      <c r="C4" s="43"/>
      <c r="D4" s="20"/>
      <c r="E4" s="20"/>
      <c r="F4" s="20"/>
      <c r="G4" s="21"/>
    </row>
    <row r="5" spans="2:7" ht="18.75">
      <c r="B5" s="22"/>
      <c r="C5" s="44" t="s">
        <v>1</v>
      </c>
      <c r="D5" s="23"/>
      <c r="E5" s="23"/>
      <c r="F5" s="23"/>
      <c r="G5" s="24"/>
    </row>
    <row r="6" spans="2:7" ht="15">
      <c r="B6" s="22"/>
      <c r="C6" s="45" t="s">
        <v>2</v>
      </c>
      <c r="D6" s="23"/>
      <c r="E6" s="23"/>
      <c r="F6" s="23"/>
      <c r="G6" s="24"/>
    </row>
    <row r="7" spans="2:7" ht="15.75" thickBot="1">
      <c r="B7" s="22"/>
      <c r="C7" s="45"/>
      <c r="D7" s="23"/>
      <c r="E7" s="23"/>
      <c r="F7" s="23"/>
      <c r="G7" s="24"/>
    </row>
    <row r="8" spans="2:7" ht="24" customHeight="1" thickBot="1">
      <c r="B8" s="22"/>
      <c r="C8" s="46" t="s">
        <v>3</v>
      </c>
      <c r="D8" s="23"/>
      <c r="E8" s="16"/>
      <c r="F8" s="23" t="s">
        <v>5</v>
      </c>
      <c r="G8" s="24"/>
    </row>
    <row r="9" spans="2:7" ht="4.5" customHeight="1" thickBot="1">
      <c r="B9" s="22"/>
      <c r="C9" s="47"/>
      <c r="D9" s="23"/>
      <c r="E9" s="23"/>
      <c r="F9" s="23"/>
      <c r="G9" s="24"/>
    </row>
    <row r="10" spans="2:7" ht="24" customHeight="1" thickBot="1">
      <c r="B10" s="22"/>
      <c r="C10" s="46" t="s">
        <v>4</v>
      </c>
      <c r="D10" s="23"/>
      <c r="E10" s="40">
        <f>IF(E8=0,"",I14)</f>
      </c>
      <c r="F10" s="23" t="s">
        <v>5</v>
      </c>
      <c r="G10" s="24"/>
    </row>
    <row r="11" spans="2:7" ht="15">
      <c r="B11" s="22"/>
      <c r="C11" s="45"/>
      <c r="D11" s="23"/>
      <c r="E11" s="23"/>
      <c r="F11" s="23"/>
      <c r="G11" s="24"/>
    </row>
    <row r="12" spans="2:7" ht="15">
      <c r="B12" s="22"/>
      <c r="C12" s="25" t="s">
        <v>7</v>
      </c>
      <c r="D12" s="23"/>
      <c r="E12" s="25" t="s">
        <v>6</v>
      </c>
      <c r="F12" s="23"/>
      <c r="G12" s="24"/>
    </row>
    <row r="13" spans="2:7" ht="8.25" customHeight="1" thickBot="1">
      <c r="B13" s="26"/>
      <c r="C13" s="48"/>
      <c r="D13" s="27"/>
      <c r="E13" s="27"/>
      <c r="F13" s="27"/>
      <c r="G13" s="28"/>
    </row>
    <row r="14" ht="15.75" hidden="1" thickTop="1">
      <c r="I14" s="29">
        <f>IF(E8&lt;=K15,I15,IF(E8&lt;=K16,I16,IF(E8&lt;=K17,I17,IF(E8&lt;=K18,I18,I19))))</f>
        <v>400</v>
      </c>
    </row>
    <row r="15" spans="9:14" ht="15" hidden="1">
      <c r="I15" s="30">
        <f>IF(E8*4%&lt;400,400,E8*4%)</f>
        <v>400</v>
      </c>
      <c r="J15" s="17">
        <v>0</v>
      </c>
      <c r="K15" s="17">
        <v>20000</v>
      </c>
      <c r="L15" s="31">
        <v>0.04</v>
      </c>
      <c r="M15" s="2" t="s">
        <v>13</v>
      </c>
      <c r="N15" s="2">
        <v>400</v>
      </c>
    </row>
    <row r="16" spans="9:12" ht="15" hidden="1">
      <c r="I16" s="30">
        <f>800+(3%*(E8-20000))</f>
        <v>200</v>
      </c>
      <c r="J16" s="17">
        <v>20001</v>
      </c>
      <c r="K16" s="17">
        <v>100000</v>
      </c>
      <c r="L16" s="18" t="s">
        <v>10</v>
      </c>
    </row>
    <row r="17" spans="9:12" ht="15" hidden="1">
      <c r="I17" s="30">
        <f>3200+(2%*(E8-100000))</f>
        <v>1200</v>
      </c>
      <c r="J17" s="17">
        <v>100001</v>
      </c>
      <c r="K17" s="17">
        <v>200000</v>
      </c>
      <c r="L17" s="18" t="s">
        <v>9</v>
      </c>
    </row>
    <row r="18" spans="9:12" ht="15" hidden="1">
      <c r="I18" s="30">
        <f>5200+(1%*(E8-200000))</f>
        <v>3200</v>
      </c>
      <c r="J18" s="17">
        <v>200001</v>
      </c>
      <c r="K18" s="17">
        <v>1000000</v>
      </c>
      <c r="L18" s="18" t="s">
        <v>8</v>
      </c>
    </row>
    <row r="19" spans="9:14" ht="15" hidden="1">
      <c r="I19" s="30">
        <f>IF((13200+(0.5%*(E8-1000000)))&gt;60000,60000,13200+(0.5%*(E8-1000000)))</f>
        <v>8200</v>
      </c>
      <c r="J19" s="17">
        <v>1000001</v>
      </c>
      <c r="L19" s="18" t="s">
        <v>11</v>
      </c>
      <c r="M19" s="2" t="s">
        <v>12</v>
      </c>
      <c r="N19" s="32">
        <v>60000</v>
      </c>
    </row>
    <row r="20" ht="22.5" customHeight="1" thickBot="1" thickTop="1"/>
    <row r="21" spans="2:7" ht="6" customHeight="1" thickTop="1">
      <c r="B21" s="19"/>
      <c r="C21" s="43"/>
      <c r="D21" s="20"/>
      <c r="E21" s="20"/>
      <c r="F21" s="20"/>
      <c r="G21" s="21"/>
    </row>
    <row r="22" spans="2:7" ht="18.75">
      <c r="B22" s="22"/>
      <c r="C22" s="44" t="s">
        <v>74</v>
      </c>
      <c r="D22" s="23"/>
      <c r="E22" s="23"/>
      <c r="F22" s="23"/>
      <c r="G22" s="24"/>
    </row>
    <row r="23" spans="2:7" ht="15.75" thickBot="1">
      <c r="B23" s="22"/>
      <c r="C23" s="45"/>
      <c r="D23" s="23"/>
      <c r="E23" s="23"/>
      <c r="F23" s="23"/>
      <c r="G23" s="24"/>
    </row>
    <row r="24" spans="2:11" ht="24" customHeight="1" thickBot="1">
      <c r="B24" s="22"/>
      <c r="C24" s="46" t="s">
        <v>3</v>
      </c>
      <c r="D24" s="23"/>
      <c r="E24" s="16"/>
      <c r="F24" s="23" t="s">
        <v>5</v>
      </c>
      <c r="G24" s="24"/>
      <c r="I24" s="33"/>
      <c r="J24" s="33"/>
      <c r="K24" s="33"/>
    </row>
    <row r="25" spans="2:7" ht="4.5" customHeight="1" thickBot="1">
      <c r="B25" s="22"/>
      <c r="C25" s="47"/>
      <c r="D25" s="23"/>
      <c r="E25" s="23"/>
      <c r="F25" s="23"/>
      <c r="G25" s="24"/>
    </row>
    <row r="26" spans="2:11" ht="24" customHeight="1" thickBot="1">
      <c r="B26" s="22"/>
      <c r="C26" s="46" t="s">
        <v>4</v>
      </c>
      <c r="D26" s="23"/>
      <c r="E26" s="40">
        <f>IF(E24=0,"",I30)</f>
      </c>
      <c r="F26" s="23" t="s">
        <v>5</v>
      </c>
      <c r="G26" s="24"/>
      <c r="J26" s="2"/>
      <c r="K26" s="2"/>
    </row>
    <row r="27" spans="2:7" ht="15">
      <c r="B27" s="22"/>
      <c r="C27" s="45"/>
      <c r="D27" s="23"/>
      <c r="E27" s="23"/>
      <c r="F27" s="23"/>
      <c r="G27" s="24"/>
    </row>
    <row r="28" spans="2:11" ht="15">
      <c r="B28" s="22"/>
      <c r="C28" s="25" t="s">
        <v>7</v>
      </c>
      <c r="D28" s="23"/>
      <c r="E28" s="25" t="s">
        <v>6</v>
      </c>
      <c r="F28" s="23"/>
      <c r="G28" s="24"/>
      <c r="I28" s="34"/>
      <c r="J28" s="35"/>
      <c r="K28" s="35"/>
    </row>
    <row r="29" spans="2:7" ht="8.25" customHeight="1" thickBot="1">
      <c r="B29" s="26"/>
      <c r="C29" s="48"/>
      <c r="D29" s="27"/>
      <c r="E29" s="27"/>
      <c r="F29" s="27"/>
      <c r="G29" s="28"/>
    </row>
    <row r="30" ht="15.75" hidden="1" thickTop="1">
      <c r="I30" s="29">
        <f>IF(E24&lt;=K31,I31,IF(E24&lt;=K32,I32,IF(E24&lt;=K33,I33,IF(E24&lt;=K34,I34,I35))))</f>
        <v>2000</v>
      </c>
    </row>
    <row r="31" spans="9:14" ht="15" hidden="1">
      <c r="I31" s="30">
        <f>IF(E24*4%&lt;2000,2000,E24*4%)</f>
        <v>2000</v>
      </c>
      <c r="J31" s="17">
        <v>0</v>
      </c>
      <c r="K31" s="17">
        <v>100000</v>
      </c>
      <c r="L31" s="31">
        <v>0.04</v>
      </c>
      <c r="M31" s="2" t="s">
        <v>13</v>
      </c>
      <c r="N31" s="2">
        <v>2000</v>
      </c>
    </row>
    <row r="32" spans="9:12" ht="15" hidden="1">
      <c r="I32" s="30">
        <f>4000+(3%*(E24-100000))</f>
        <v>1000</v>
      </c>
      <c r="J32" s="17">
        <v>100001</v>
      </c>
      <c r="K32" s="17">
        <v>200000</v>
      </c>
      <c r="L32" s="18" t="s">
        <v>75</v>
      </c>
    </row>
    <row r="33" spans="9:12" ht="15" hidden="1">
      <c r="I33" s="30">
        <f>7000+(2%*(E24-200000))</f>
        <v>3000</v>
      </c>
      <c r="J33" s="17">
        <v>200001</v>
      </c>
      <c r="K33" s="17">
        <v>1000000</v>
      </c>
      <c r="L33" s="18" t="s">
        <v>76</v>
      </c>
    </row>
    <row r="34" spans="9:12" ht="15" hidden="1">
      <c r="I34" s="30">
        <f>23000+(1%*(E24-1000000))</f>
        <v>13000</v>
      </c>
      <c r="J34" s="17">
        <v>1000001</v>
      </c>
      <c r="K34" s="17">
        <v>2000000</v>
      </c>
      <c r="L34" s="18" t="s">
        <v>77</v>
      </c>
    </row>
    <row r="35" spans="9:14" ht="15" hidden="1">
      <c r="I35" s="30">
        <f>IF((33000+(0.5%*(E24-2000000)))&gt;200000,200000,33000+(0.5%*(E24-2000000)))</f>
        <v>23000</v>
      </c>
      <c r="J35" s="17">
        <v>2000001</v>
      </c>
      <c r="L35" s="18" t="s">
        <v>78</v>
      </c>
      <c r="M35" s="2" t="s">
        <v>12</v>
      </c>
      <c r="N35" s="32">
        <v>200000</v>
      </c>
    </row>
    <row r="36" ht="15.75" thickTop="1"/>
    <row r="38" spans="2:7" ht="15">
      <c r="B38" s="36" t="s">
        <v>112</v>
      </c>
      <c r="C38" s="36"/>
      <c r="D38" s="36"/>
      <c r="E38" s="36"/>
      <c r="F38" s="36"/>
      <c r="G38" s="36"/>
    </row>
    <row r="39" spans="2:11" ht="15">
      <c r="B39" s="37" t="s">
        <v>109</v>
      </c>
      <c r="C39" s="37"/>
      <c r="D39" s="37"/>
      <c r="E39" s="38"/>
      <c r="F39" s="38"/>
      <c r="G39" s="38"/>
      <c r="H39" s="38"/>
      <c r="I39" s="38"/>
      <c r="J39" s="38"/>
      <c r="K39" s="38"/>
    </row>
    <row r="40" spans="2:4" ht="15">
      <c r="B40" s="39" t="s">
        <v>110</v>
      </c>
      <c r="C40" s="39"/>
      <c r="D40" s="39"/>
    </row>
    <row r="41" spans="2:4" ht="15">
      <c r="B41" s="37" t="s">
        <v>111</v>
      </c>
      <c r="C41" s="37"/>
      <c r="D41" s="37"/>
    </row>
  </sheetData>
  <sheetProtection sheet="1" objects="1" scenarios="1"/>
  <protectedRanges>
    <protectedRange sqref="E24" name="Арбитраж"/>
    <protectedRange sqref="E8" name="ГражданскийИск"/>
  </protectedRanges>
  <mergeCells count="6">
    <mergeCell ref="B41:D41"/>
    <mergeCell ref="B38:G38"/>
    <mergeCell ref="I24:K24"/>
    <mergeCell ref="I28:K28"/>
    <mergeCell ref="B39:D39"/>
    <mergeCell ref="B40:D40"/>
  </mergeCells>
  <hyperlinks>
    <hyperlink ref="C12" location="'Пояснение 333.19'!A1" display="Пояснение"/>
    <hyperlink ref="E12" location="'Льготы 333.36'!A1" display="Льготы"/>
    <hyperlink ref="C28" location="'Пояснение 333.21'!A1" display="Пояснение"/>
    <hyperlink ref="E28" location="'Льготы 333.37'!A1" display="Льготы"/>
    <hyperlink ref="B39" r:id="rId1" display="www.artha34.ru"/>
    <hyperlink ref="B41" r:id="rId2" display="mailto:vladimir@artha34.ru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18.7109375" style="13" customWidth="1"/>
    <col min="2" max="16384" width="9.140625" style="4" customWidth="1"/>
  </cols>
  <sheetData>
    <row r="1" ht="23.25">
      <c r="A1" s="3" t="s">
        <v>48</v>
      </c>
    </row>
    <row r="2" ht="23.25">
      <c r="A2" s="3"/>
    </row>
    <row r="3" ht="31.5">
      <c r="A3" s="12" t="s">
        <v>47</v>
      </c>
    </row>
    <row r="5" ht="25.5">
      <c r="A5" s="15" t="s">
        <v>49</v>
      </c>
    </row>
    <row r="6" ht="15">
      <c r="A6" s="9" t="s">
        <v>50</v>
      </c>
    </row>
    <row r="8" ht="15">
      <c r="A8" s="9" t="s">
        <v>51</v>
      </c>
    </row>
    <row r="9" ht="15">
      <c r="A9" s="9" t="s">
        <v>55</v>
      </c>
    </row>
    <row r="10" ht="15">
      <c r="A10" s="9" t="s">
        <v>53</v>
      </c>
    </row>
    <row r="11" ht="15">
      <c r="A11" s="9" t="s">
        <v>54</v>
      </c>
    </row>
    <row r="12" ht="15">
      <c r="A12" s="9" t="s">
        <v>52</v>
      </c>
    </row>
    <row r="14" ht="25.5">
      <c r="A14" s="7" t="s">
        <v>56</v>
      </c>
    </row>
    <row r="15" ht="15">
      <c r="A15" s="14"/>
    </row>
    <row r="16" ht="25.5">
      <c r="A16" s="7" t="s">
        <v>57</v>
      </c>
    </row>
    <row r="17" ht="15">
      <c r="A17" s="7" t="s">
        <v>58</v>
      </c>
    </row>
    <row r="18" ht="15">
      <c r="A18" s="7" t="s">
        <v>59</v>
      </c>
    </row>
    <row r="19" ht="15">
      <c r="A19" s="14"/>
    </row>
    <row r="20" ht="25.5">
      <c r="A20" s="7" t="s">
        <v>60</v>
      </c>
    </row>
    <row r="21" ht="15">
      <c r="A21" s="14"/>
    </row>
    <row r="22" ht="15">
      <c r="A22" s="7" t="s">
        <v>61</v>
      </c>
    </row>
    <row r="23" ht="15">
      <c r="A23" s="14"/>
    </row>
    <row r="24" ht="25.5">
      <c r="A24" s="7" t="s">
        <v>62</v>
      </c>
    </row>
    <row r="25" ht="15">
      <c r="A25" s="7" t="s">
        <v>58</v>
      </c>
    </row>
    <row r="26" ht="15">
      <c r="A26" s="7" t="s">
        <v>63</v>
      </c>
    </row>
    <row r="27" ht="15">
      <c r="A27" s="14"/>
    </row>
    <row r="28" ht="38.25">
      <c r="A28" s="7" t="s">
        <v>64</v>
      </c>
    </row>
    <row r="29" ht="15">
      <c r="A29" s="14"/>
    </row>
    <row r="30" ht="15">
      <c r="A30" s="7" t="s">
        <v>65</v>
      </c>
    </row>
    <row r="31" ht="15">
      <c r="A31" s="14"/>
    </row>
    <row r="32" ht="25.5">
      <c r="A32" s="7" t="s">
        <v>66</v>
      </c>
    </row>
    <row r="33" ht="15">
      <c r="A33" s="14"/>
    </row>
    <row r="34" ht="38.25">
      <c r="A34" s="7" t="s">
        <v>67</v>
      </c>
    </row>
    <row r="36" ht="15">
      <c r="A36" s="7" t="s">
        <v>68</v>
      </c>
    </row>
    <row r="37" ht="15">
      <c r="A37" s="14"/>
    </row>
    <row r="38" ht="15">
      <c r="A38" s="7" t="s">
        <v>69</v>
      </c>
    </row>
    <row r="39" ht="15">
      <c r="A39" s="14"/>
    </row>
    <row r="40" ht="15">
      <c r="A40" s="7" t="s">
        <v>70</v>
      </c>
    </row>
    <row r="41" ht="15">
      <c r="A41" s="14"/>
    </row>
    <row r="42" ht="25.5">
      <c r="A42" s="7" t="s">
        <v>71</v>
      </c>
    </row>
    <row r="43" ht="15">
      <c r="A43" s="14"/>
    </row>
    <row r="44" ht="25.5">
      <c r="A44" s="7" t="s">
        <v>72</v>
      </c>
    </row>
    <row r="45" ht="15">
      <c r="A45" s="7" t="s">
        <v>58</v>
      </c>
    </row>
    <row r="46" ht="15">
      <c r="A46" s="7" t="s">
        <v>73</v>
      </c>
    </row>
    <row r="48" ht="15">
      <c r="A48" s="11" t="s">
        <v>46</v>
      </c>
    </row>
  </sheetData>
  <sheetProtection/>
  <hyperlinks>
    <hyperlink ref="A48" location="'Калькулятор госпошлины'!E9" display="Калькулятор государственной пошлины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37">
      <selection activeCell="A64" sqref="A64"/>
    </sheetView>
  </sheetViews>
  <sheetFormatPr defaultColWidth="9.140625" defaultRowHeight="15"/>
  <cols>
    <col min="1" max="1" width="118.7109375" style="9" customWidth="1"/>
    <col min="2" max="16384" width="9.140625" style="4" customWidth="1"/>
  </cols>
  <sheetData>
    <row r="1" ht="23.25">
      <c r="A1" s="3" t="s">
        <v>48</v>
      </c>
    </row>
    <row r="2" ht="23.25">
      <c r="A2" s="3"/>
    </row>
    <row r="3" ht="15.75">
      <c r="A3" s="5" t="s">
        <v>14</v>
      </c>
    </row>
    <row r="5" ht="25.5">
      <c r="A5" s="6" t="s">
        <v>15</v>
      </c>
    </row>
    <row r="6" ht="15">
      <c r="A6" s="6"/>
    </row>
    <row r="7" spans="1:2" ht="25.5">
      <c r="A7" s="7" t="s">
        <v>16</v>
      </c>
      <c r="B7" s="8"/>
    </row>
    <row r="9" ht="15">
      <c r="A9" s="7" t="s">
        <v>17</v>
      </c>
    </row>
    <row r="11" ht="15">
      <c r="A11" s="7" t="s">
        <v>18</v>
      </c>
    </row>
    <row r="13" ht="15">
      <c r="A13" s="7" t="s">
        <v>19</v>
      </c>
    </row>
    <row r="15" ht="15">
      <c r="A15" s="7" t="s">
        <v>20</v>
      </c>
    </row>
    <row r="17" ht="15">
      <c r="A17" s="7" t="s">
        <v>21</v>
      </c>
    </row>
    <row r="19" ht="15">
      <c r="A19" s="7" t="s">
        <v>22</v>
      </c>
    </row>
    <row r="20" ht="38.25">
      <c r="A20" s="7" t="s">
        <v>23</v>
      </c>
    </row>
    <row r="21" ht="25.5">
      <c r="A21" s="7" t="s">
        <v>24</v>
      </c>
    </row>
    <row r="22" ht="25.5">
      <c r="A22" s="7" t="s">
        <v>25</v>
      </c>
    </row>
    <row r="23" ht="15">
      <c r="A23" s="7"/>
    </row>
    <row r="24" ht="25.5">
      <c r="A24" s="7" t="s">
        <v>26</v>
      </c>
    </row>
    <row r="26" ht="25.5">
      <c r="A26" s="7" t="s">
        <v>27</v>
      </c>
    </row>
    <row r="28" ht="25.5">
      <c r="A28" s="7" t="s">
        <v>28</v>
      </c>
    </row>
    <row r="30" ht="38.25">
      <c r="A30" s="7" t="s">
        <v>29</v>
      </c>
    </row>
    <row r="32" ht="25.5">
      <c r="A32" s="7" t="s">
        <v>30</v>
      </c>
    </row>
    <row r="34" ht="63.75">
      <c r="A34" s="7" t="s">
        <v>31</v>
      </c>
    </row>
    <row r="36" ht="15">
      <c r="A36" s="7" t="s">
        <v>32</v>
      </c>
    </row>
    <row r="38" ht="15">
      <c r="A38" s="7" t="s">
        <v>33</v>
      </c>
    </row>
    <row r="40" ht="25.5">
      <c r="A40" s="7" t="s">
        <v>34</v>
      </c>
    </row>
    <row r="42" ht="15">
      <c r="A42" s="7" t="s">
        <v>35</v>
      </c>
    </row>
    <row r="44" ht="25.5">
      <c r="A44" s="7" t="s">
        <v>36</v>
      </c>
    </row>
    <row r="46" ht="25.5">
      <c r="A46" s="7" t="s">
        <v>37</v>
      </c>
    </row>
    <row r="48" ht="38.25">
      <c r="A48" s="7" t="s">
        <v>38</v>
      </c>
    </row>
    <row r="50" ht="25.5">
      <c r="A50" s="6" t="s">
        <v>39</v>
      </c>
    </row>
    <row r="51" ht="15">
      <c r="A51" s="7"/>
    </row>
    <row r="52" ht="15">
      <c r="A52" s="7" t="s">
        <v>40</v>
      </c>
    </row>
    <row r="54" ht="15">
      <c r="A54" s="7" t="s">
        <v>41</v>
      </c>
    </row>
    <row r="56" ht="25.5">
      <c r="A56" s="7" t="s">
        <v>42</v>
      </c>
    </row>
    <row r="58" ht="15">
      <c r="A58" s="7" t="s">
        <v>43</v>
      </c>
    </row>
    <row r="60" ht="38.25">
      <c r="A60" s="7" t="s">
        <v>44</v>
      </c>
    </row>
    <row r="62" ht="76.5">
      <c r="A62" s="10" t="s">
        <v>45</v>
      </c>
    </row>
    <row r="64" ht="15">
      <c r="A64" s="11" t="s">
        <v>46</v>
      </c>
    </row>
  </sheetData>
  <sheetProtection/>
  <hyperlinks>
    <hyperlink ref="A64" location="'Калькулятор госпошлины'!E9" display="Калькулятор государственной пошлины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22">
      <selection activeCell="A45" sqref="A45"/>
    </sheetView>
  </sheetViews>
  <sheetFormatPr defaultColWidth="9.140625" defaultRowHeight="15"/>
  <cols>
    <col min="1" max="1" width="118.7109375" style="4" customWidth="1"/>
    <col min="2" max="16384" width="9.140625" style="4" customWidth="1"/>
  </cols>
  <sheetData>
    <row r="1" ht="23.25">
      <c r="A1" s="3" t="s">
        <v>48</v>
      </c>
    </row>
    <row r="2" ht="23.25">
      <c r="A2" s="3"/>
    </row>
    <row r="3" ht="15.75">
      <c r="A3" s="12" t="s">
        <v>79</v>
      </c>
    </row>
    <row r="4" ht="15">
      <c r="A4" s="13"/>
    </row>
    <row r="5" ht="15">
      <c r="A5" s="15" t="s">
        <v>80</v>
      </c>
    </row>
    <row r="6" ht="15">
      <c r="A6" s="9"/>
    </row>
    <row r="7" ht="15">
      <c r="A7" s="7" t="s">
        <v>50</v>
      </c>
    </row>
    <row r="8" ht="15">
      <c r="A8" s="9"/>
    </row>
    <row r="9" ht="15">
      <c r="A9" s="9" t="s">
        <v>81</v>
      </c>
    </row>
    <row r="10" ht="15">
      <c r="A10" s="7" t="s">
        <v>98</v>
      </c>
    </row>
    <row r="11" ht="15">
      <c r="A11" s="7" t="s">
        <v>99</v>
      </c>
    </row>
    <row r="12" ht="15">
      <c r="A12" s="7" t="s">
        <v>100</v>
      </c>
    </row>
    <row r="13" ht="15">
      <c r="A13" s="9"/>
    </row>
    <row r="14" ht="25.5">
      <c r="A14" s="7" t="s">
        <v>82</v>
      </c>
    </row>
    <row r="15" ht="15">
      <c r="A15" s="9"/>
    </row>
    <row r="16" ht="38.25">
      <c r="A16" s="7" t="s">
        <v>83</v>
      </c>
    </row>
    <row r="17" ht="15">
      <c r="A17" s="7" t="s">
        <v>58</v>
      </c>
    </row>
    <row r="18" ht="15">
      <c r="A18" s="7" t="s">
        <v>84</v>
      </c>
    </row>
    <row r="19" ht="15">
      <c r="A19" s="9"/>
    </row>
    <row r="20" ht="25.5">
      <c r="A20" s="7" t="s">
        <v>85</v>
      </c>
    </row>
    <row r="21" ht="15">
      <c r="A21" s="9"/>
    </row>
    <row r="22" ht="15">
      <c r="A22" s="7" t="s">
        <v>86</v>
      </c>
    </row>
    <row r="23" ht="15">
      <c r="A23" s="9"/>
    </row>
    <row r="24" ht="15">
      <c r="A24" s="7" t="s">
        <v>87</v>
      </c>
    </row>
    <row r="25" ht="15">
      <c r="A25" s="9"/>
    </row>
    <row r="26" ht="15">
      <c r="A26" s="7" t="s">
        <v>88</v>
      </c>
    </row>
    <row r="27" ht="25.5">
      <c r="A27" s="7" t="s">
        <v>89</v>
      </c>
    </row>
    <row r="28" ht="25.5">
      <c r="A28" s="7" t="s">
        <v>90</v>
      </c>
    </row>
    <row r="29" ht="15">
      <c r="A29" s="7" t="s">
        <v>91</v>
      </c>
    </row>
    <row r="30" ht="15">
      <c r="A30" s="9"/>
    </row>
    <row r="31" ht="15">
      <c r="A31" s="7" t="s">
        <v>92</v>
      </c>
    </row>
    <row r="32" ht="15">
      <c r="A32" s="9"/>
    </row>
    <row r="33" ht="15">
      <c r="A33" s="7" t="s">
        <v>93</v>
      </c>
    </row>
    <row r="34" ht="15">
      <c r="A34" s="9"/>
    </row>
    <row r="35" ht="25.5">
      <c r="A35" s="7" t="s">
        <v>94</v>
      </c>
    </row>
    <row r="36" ht="15">
      <c r="A36" s="9"/>
    </row>
    <row r="37" ht="51">
      <c r="A37" s="7" t="s">
        <v>95</v>
      </c>
    </row>
    <row r="38" ht="15">
      <c r="A38" s="9"/>
    </row>
    <row r="39" ht="38.25">
      <c r="A39" s="7" t="s">
        <v>96</v>
      </c>
    </row>
    <row r="40" ht="15">
      <c r="A40" s="9"/>
    </row>
    <row r="41" ht="25.5">
      <c r="A41" s="7" t="s">
        <v>97</v>
      </c>
    </row>
    <row r="42" ht="15">
      <c r="A42" s="7" t="s">
        <v>58</v>
      </c>
    </row>
    <row r="43" ht="15">
      <c r="A43" s="7" t="s">
        <v>73</v>
      </c>
    </row>
    <row r="45" ht="15">
      <c r="A45" s="11" t="s">
        <v>46</v>
      </c>
    </row>
    <row r="46" ht="14.25" customHeight="1"/>
  </sheetData>
  <sheetProtection/>
  <hyperlinks>
    <hyperlink ref="A45" location="'Калькулятор госпошлины'!E24" display="Калькулятор государственной пошлины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18.7109375" style="9" customWidth="1"/>
  </cols>
  <sheetData>
    <row r="1" ht="23.25">
      <c r="A1" s="3" t="s">
        <v>48</v>
      </c>
    </row>
    <row r="2" ht="23.25">
      <c r="A2" s="3"/>
    </row>
    <row r="3" ht="15.75">
      <c r="A3" s="5" t="s">
        <v>101</v>
      </c>
    </row>
    <row r="5" ht="15">
      <c r="A5" s="6" t="s">
        <v>102</v>
      </c>
    </row>
    <row r="6" ht="15">
      <c r="A6" s="6"/>
    </row>
    <row r="7" ht="26.25">
      <c r="A7" s="1" t="s">
        <v>103</v>
      </c>
    </row>
    <row r="9" ht="26.25">
      <c r="A9" s="1" t="s">
        <v>104</v>
      </c>
    </row>
    <row r="11" ht="15">
      <c r="A11" s="1" t="s">
        <v>105</v>
      </c>
    </row>
    <row r="13" ht="25.5">
      <c r="A13" s="6" t="s">
        <v>106</v>
      </c>
    </row>
    <row r="15" ht="15">
      <c r="A15" s="1" t="s">
        <v>40</v>
      </c>
    </row>
    <row r="17" ht="15">
      <c r="A17" s="1" t="s">
        <v>107</v>
      </c>
    </row>
    <row r="19" ht="76.5">
      <c r="A19" s="6" t="s">
        <v>108</v>
      </c>
    </row>
    <row r="20" ht="15">
      <c r="A20" s="7"/>
    </row>
    <row r="21" s="4" customFormat="1" ht="15">
      <c r="A21" s="11" t="s">
        <v>46</v>
      </c>
    </row>
    <row r="22" ht="15">
      <c r="A22" s="7"/>
    </row>
    <row r="23" ht="15">
      <c r="A23" s="7"/>
    </row>
    <row r="24" ht="15">
      <c r="A24" s="7"/>
    </row>
    <row r="25" ht="15">
      <c r="A25" s="7"/>
    </row>
    <row r="27" ht="15">
      <c r="A27" s="7"/>
    </row>
    <row r="29" ht="15">
      <c r="A29" s="7"/>
    </row>
    <row r="31" ht="15">
      <c r="A31" s="7"/>
    </row>
    <row r="33" ht="15">
      <c r="A33" s="7"/>
    </row>
    <row r="35" ht="15">
      <c r="A35" s="7"/>
    </row>
    <row r="37" ht="15">
      <c r="A37" s="7"/>
    </row>
    <row r="39" ht="15">
      <c r="A39" s="7"/>
    </row>
    <row r="41" ht="15">
      <c r="A41" s="7"/>
    </row>
    <row r="43" ht="15">
      <c r="A43" s="7"/>
    </row>
    <row r="45" ht="15">
      <c r="A45" s="7"/>
    </row>
    <row r="47" ht="15">
      <c r="A47" s="7"/>
    </row>
    <row r="49" ht="15">
      <c r="A49" s="7"/>
    </row>
    <row r="51" ht="25.5">
      <c r="A51" s="6" t="s">
        <v>39</v>
      </c>
    </row>
    <row r="52" ht="15">
      <c r="A52" s="7"/>
    </row>
    <row r="53" ht="15">
      <c r="A53" s="7" t="s">
        <v>40</v>
      </c>
    </row>
    <row r="55" ht="15">
      <c r="A55" s="7" t="s">
        <v>41</v>
      </c>
    </row>
    <row r="57" ht="25.5">
      <c r="A57" s="7" t="s">
        <v>42</v>
      </c>
    </row>
    <row r="59" ht="15">
      <c r="A59" s="7" t="s">
        <v>43</v>
      </c>
    </row>
    <row r="61" ht="38.25">
      <c r="A61" s="7" t="s">
        <v>44</v>
      </c>
    </row>
    <row r="63" ht="76.5">
      <c r="A63" s="10" t="s">
        <v>45</v>
      </c>
    </row>
    <row r="65" ht="15">
      <c r="A65" s="11" t="s">
        <v>46</v>
      </c>
    </row>
  </sheetData>
  <sheetProtection/>
  <hyperlinks>
    <hyperlink ref="A65" location="'Калькулятор госпошлины'!E9" display="Калькулятор государственной пошлины"/>
    <hyperlink ref="A21" location="'Калькулятор госпошлины'!E24" display="Калькулятор государственной пошлины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2014-08-17T13:45:39Z</dcterms:created>
  <dcterms:modified xsi:type="dcterms:W3CDTF">2014-08-17T16:25:56Z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